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64" activeTab="0"/>
  </bookViews>
  <sheets>
    <sheet name="Variances" sheetId="1" r:id="rId1"/>
  </sheets>
  <definedNames>
    <definedName name="_xlnm.Print_Area" localSheetId="0">'Variances'!$A$1:$N$35</definedName>
  </definedNames>
  <calcPr fullCalcOnLoad="1"/>
</workbook>
</file>

<file path=xl/sharedStrings.xml><?xml version="1.0" encoding="utf-8"?>
<sst xmlns="http://schemas.openxmlformats.org/spreadsheetml/2006/main" count="36" uniqueCount="32">
  <si>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</si>
  <si>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</si>
  <si>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</si>
  <si>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</si>
  <si>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</si>
  <si>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</si>
  <si>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</si>
  <si>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</si>
  <si>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</si>
  <si>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</si>
  <si>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</si>
  <si>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</si>
  <si>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</si>
  <si>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</si>
  <si>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</si>
  <si>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</si>
  <si>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</si>
  <si>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</si>
  <si>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</si>
  <si>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</si>
  <si>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</si>
  <si>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</si>
  <si>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</si>
  <si>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</si>
  <si>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2022/23</t>
  </si>
  <si>
    <t>2023/24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</si>
  <si>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</si>
  <si>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Langar cum Barnstone Parish Council</t>
  </si>
  <si>
    <t>Building costs were £400,000 Architects fees £9000</t>
  </si>
  <si>
    <t>In 2022-2023 the PC received a PWL towards the re-build of a new village hall of £400,000. Plus an  additional £18,000 of grants were received for the rebuild and the bank interest increased due to the amount of money that was being held in the account, before the build commenced.</t>
  </si>
  <si>
    <t>YES</t>
  </si>
  <si>
    <t>In 2022-2023 only one repayment was made for £8878.00 as the PWL was awarded half way through the financial yearr. For 2023-2024 there have been two payments made , and this will carry on until the loan has been completed. The yearly figure for the PWL is £17216.26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</si>
</sst>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9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49" fillId="0" borderId="0" xfId="0" applyFont="1" applyAlignment="1">
      <alignment wrapText="1"/>
    </xf>
    <xf numFmtId="4" fontId="4" fillId="34" borderId="10" xfId="0" applyNumberFormat="1" applyFont="1" applyFill="1" applyBorder="1" applyAlignment="1" applyProtection="1">
      <alignment horizontal="center"/>
      <protection locked="0"/>
    </xf>
    <xf numFmtId="0" fontId="49" fillId="38" borderId="11" xfId="0" applyFont="1" applyFill="1" applyBorder="1" applyAlignment="1">
      <alignment wrapText="1"/>
    </xf>
    <xf numFmtId="0" fontId="49" fillId="39" borderId="0" xfId="0" applyFont="1" applyFill="1" applyAlignment="1">
      <alignment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="90" zoomScaleNormal="90" zoomScalePageLayoutView="0" workbookViewId="0" topLeftCell="A1">
      <selection activeCell="F31" sqref="F3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5.140625" style="3" customWidth="1"/>
    <col min="4" max="4" width="9.140625" style="3" customWidth="1"/>
    <col min="5" max="5" width="3.28125" style="3" customWidth="1"/>
    <col min="6" max="6" width="11.5742187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7.25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9"/>
    </row>
    <row r="2" spans="1:13" ht="15">
      <c r="A2" s="22" t="s">
        <v>17</v>
      </c>
      <c r="B2" s="18"/>
      <c r="C2" s="25" t="s">
        <v>27</v>
      </c>
      <c r="D2" s="18"/>
      <c r="E2" s="18"/>
      <c r="F2" s="18"/>
      <c r="G2" s="18"/>
      <c r="H2" s="18"/>
      <c r="I2" s="18"/>
      <c r="J2" s="18"/>
      <c r="K2" s="18"/>
      <c r="L2" s="9"/>
      <c r="M2" s="19"/>
    </row>
    <row r="3" spans="1:12" ht="15">
      <c r="A3" s="22" t="s">
        <v>18</v>
      </c>
      <c r="C3" s="24"/>
      <c r="L3" s="9"/>
    </row>
    <row r="4" ht="13.5">
      <c r="A4" s="1" t="s">
        <v>23</v>
      </c>
    </row>
    <row r="5" spans="1:13" ht="98.25" customHeight="1">
      <c r="A5" s="33" t="s">
        <v>26</v>
      </c>
      <c r="B5" s="34"/>
      <c r="C5" s="34"/>
      <c r="D5" s="34"/>
      <c r="E5" s="34"/>
      <c r="F5" s="34"/>
      <c r="G5" s="34"/>
      <c r="H5" s="34"/>
      <c r="M5" s="19"/>
    </row>
    <row r="6" ht="13.5">
      <c r="A6" s="23"/>
    </row>
    <row r="7" spans="1:14" ht="13.5">
      <c r="A7" s="23"/>
      <c r="D7" s="4"/>
      <c r="F7" s="4"/>
      <c r="N7" s="21"/>
    </row>
    <row r="8" spans="4:14" ht="27">
      <c r="D8" s="26" t="s">
        <v>24</v>
      </c>
      <c r="E8" s="21"/>
      <c r="F8" s="26" t="s">
        <v>25</v>
      </c>
      <c r="G8" s="26" t="s">
        <v>0</v>
      </c>
      <c r="H8" s="26" t="s">
        <v>0</v>
      </c>
      <c r="I8" s="26"/>
      <c r="J8" s="26"/>
      <c r="K8" s="26"/>
      <c r="L8" s="27" t="s">
        <v>15</v>
      </c>
      <c r="M8" s="10" t="s">
        <v>10</v>
      </c>
      <c r="N8" s="28" t="s">
        <v>22</v>
      </c>
    </row>
    <row r="9" spans="4:14" ht="42.75" customHeight="1">
      <c r="D9" s="26" t="s">
        <v>1</v>
      </c>
      <c r="E9" s="21"/>
      <c r="F9" s="26" t="s">
        <v>1</v>
      </c>
      <c r="G9" s="26" t="s">
        <v>1</v>
      </c>
      <c r="H9" s="26" t="s">
        <v>14</v>
      </c>
      <c r="I9" s="26"/>
      <c r="J9" s="26"/>
      <c r="K9" s="21"/>
      <c r="L9" s="21"/>
      <c r="N9" s="17"/>
    </row>
    <row r="10" spans="4:14" ht="14.25" thickBot="1">
      <c r="D10" s="4"/>
      <c r="E10" s="4"/>
      <c r="N10" s="17"/>
    </row>
    <row r="11" spans="1:14" ht="130.5" customHeight="1" thickBot="1">
      <c r="A11" s="38" t="s">
        <v>2</v>
      </c>
      <c r="B11" s="38"/>
      <c r="C11" s="38"/>
      <c r="D11" s="30">
        <v>89584.45</v>
      </c>
      <c r="F11" s="30">
        <v>434482.45</v>
      </c>
      <c r="G11" s="5"/>
      <c r="M11" s="10" t="str">
        <f>IF(F11=D25,"Explanation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0.75" customHeight="1" thickBot="1">
      <c r="D12" s="5"/>
      <c r="F12" s="5"/>
      <c r="N12" s="17"/>
    </row>
    <row r="13" spans="1:14" ht="14.25" hidden="1" thickBot="1">
      <c r="A13" s="39" t="s">
        <v>20</v>
      </c>
      <c r="B13" s="40"/>
      <c r="C13" s="41"/>
      <c r="D13" s="8">
        <v>42158</v>
      </c>
      <c r="F13" s="8">
        <v>45220</v>
      </c>
      <c r="G13" s="5">
        <f>F13-D13</f>
        <v>3062</v>
      </c>
      <c r="H13" s="6">
        <f>IF((D13&gt;F13),(D13-F13)/D13,IF(D13&lt;F13,-(D13-F13)/D13,IF(D13=F13,0)))</f>
        <v>0.07263152900991508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hidden="1" thickBot="1">
      <c r="D14" s="5"/>
      <c r="F14" s="5"/>
      <c r="G14" s="5"/>
      <c r="H14" s="6"/>
      <c r="K14" s="4"/>
      <c r="L14" s="4"/>
      <c r="N14" s="17"/>
    </row>
    <row r="15" spans="1:14" ht="86.25" customHeight="1" thickBot="1">
      <c r="A15" s="35" t="s">
        <v>3</v>
      </c>
      <c r="B15" s="35"/>
      <c r="C15" s="35"/>
      <c r="D15" s="8">
        <v>427056.5</v>
      </c>
      <c r="F15" s="8">
        <v>64860.13</v>
      </c>
      <c r="G15" s="5">
        <f>F15-D15</f>
        <v>-362196.37</v>
      </c>
      <c r="H15" s="6">
        <f>IF((D15&gt;F15),(D15-F15)/D15,IF(D15&lt;F15,-(D15-F15)/D15,IF(D15=F15,0)))</f>
        <v>0.8481228362055138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/>
      <c r="N15" s="31" t="s">
        <v>29</v>
      </c>
    </row>
    <row r="16" spans="4:14" ht="14.25" thickBot="1">
      <c r="D16" s="5"/>
      <c r="F16" s="5"/>
      <c r="G16" s="5"/>
      <c r="H16" s="6"/>
      <c r="K16" s="4"/>
      <c r="L16" s="4"/>
      <c r="N16" s="17"/>
    </row>
    <row r="17" spans="1:14" ht="14.25" thickBot="1">
      <c r="A17" s="35" t="s">
        <v>4</v>
      </c>
      <c r="B17" s="35"/>
      <c r="C17" s="35"/>
      <c r="D17" s="8">
        <v>22561.86</v>
      </c>
      <c r="F17" s="8">
        <v>23091.5</v>
      </c>
      <c r="G17" s="5">
        <f>F17-D17</f>
        <v>529.6399999999994</v>
      </c>
      <c r="H17" s="6">
        <f>IF((D17&gt;F17),(D17-F17)/D17,IF(D17&lt;F17,-(D17-F17)/D17,IF(D17=F17,0)))</f>
        <v>0.02347501491455046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17"/>
    </row>
    <row r="19" spans="1:14" ht="42" thickBot="1">
      <c r="A19" s="35" t="s">
        <v>7</v>
      </c>
      <c r="B19" s="35"/>
      <c r="C19" s="35"/>
      <c r="D19" s="8">
        <v>8338.02</v>
      </c>
      <c r="F19" s="8">
        <v>17216.26</v>
      </c>
      <c r="G19" s="5">
        <f>F19-D19</f>
        <v>8878.239999999998</v>
      </c>
      <c r="H19" s="6">
        <f>IF((D19&gt;F19),(D19-F19)/D19,IF(D19&lt;F19,-(D19-F19)/D19,IF(D19=F19,0)))</f>
        <v>1.0647899621253005</v>
      </c>
      <c r="I19" s="3">
        <f>IF(D19-F19&lt;200,0,IF(D19-F19&gt;200,1,IF(D19-F19=200,1)))</f>
        <v>0</v>
      </c>
      <c r="J19" s="3">
        <f>IF(F19-D19&lt;200,0,IF(F19-D19&gt;200,1,IF(F19-D19=200,1)))</f>
        <v>1</v>
      </c>
      <c r="K19" s="4">
        <f>IF(H19&lt;0.15,0,IF(H19&gt;0.15,1,IF(H19=0.15,1)))</f>
        <v>1</v>
      </c>
      <c r="L19" s="4" t="s">
        <v>30</v>
      </c>
      <c r="M19" s="10"/>
      <c r="N19" s="31" t="s">
        <v>31</v>
      </c>
    </row>
    <row r="20" spans="4:14" ht="14.25" thickBot="1">
      <c r="D20" s="5"/>
      <c r="F20" s="5"/>
      <c r="G20" s="5"/>
      <c r="H20" s="6"/>
      <c r="K20" s="4"/>
      <c r="L20" s="4"/>
      <c r="M20" s="29"/>
      <c r="N20" s="17"/>
    </row>
    <row r="21" spans="1:14" ht="15" customHeight="1" thickBot="1">
      <c r="A21" s="35" t="s">
        <v>21</v>
      </c>
      <c r="B21" s="35"/>
      <c r="C21" s="35"/>
      <c r="D21" s="8">
        <v>93416.62</v>
      </c>
      <c r="F21" s="8">
        <v>405495.98</v>
      </c>
      <c r="G21" s="5">
        <f>F21-D21</f>
        <v>312079.36</v>
      </c>
      <c r="H21" s="6">
        <f>IF((D21&gt;F21),(D21-F21)/D21,IF(D21&lt;F21,-(D21-F21)/D21,IF(D21=F21,0)))</f>
        <v>3.3407263075885214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32"/>
      <c r="N21" s="13" t="s">
        <v>28</v>
      </c>
    </row>
    <row r="22" spans="4:14" ht="13.5" customHeight="1">
      <c r="D22" s="5"/>
      <c r="F22" s="5"/>
      <c r="G22" s="5"/>
      <c r="H22" s="6"/>
      <c r="K22" s="4"/>
      <c r="L22" s="4"/>
      <c r="M22" s="29"/>
      <c r="N22" s="17"/>
    </row>
    <row r="23" spans="4:14" ht="13.5" customHeight="1">
      <c r="D23" s="5"/>
      <c r="F23" s="5"/>
      <c r="G23" s="5"/>
      <c r="H23" s="6"/>
      <c r="K23" s="4"/>
      <c r="L23" s="4"/>
      <c r="M23" s="29"/>
      <c r="N23" s="29"/>
    </row>
    <row r="24" spans="4:14" ht="13.5" customHeight="1" thickBot="1">
      <c r="D24" s="5"/>
      <c r="F24" s="5"/>
      <c r="G24" s="5"/>
      <c r="H24" s="6"/>
      <c r="K24" s="4"/>
      <c r="L24" s="4"/>
      <c r="M24" s="29"/>
      <c r="N24" s="29"/>
    </row>
    <row r="25" spans="1:14" ht="13.5" customHeight="1" thickBot="1">
      <c r="A25" s="7" t="s">
        <v>5</v>
      </c>
      <c r="D25" s="2">
        <f>D11+D13+D15-D17-D19-D21</f>
        <v>434482.44999999995</v>
      </c>
      <c r="F25" s="2">
        <f>F11+F13+F15-F17-F19-F21</f>
        <v>98758.83999999997</v>
      </c>
      <c r="G25" s="5"/>
      <c r="H25" s="6"/>
      <c r="K25" s="4"/>
      <c r="L25" s="4"/>
      <c r="M25" s="14" t="s">
        <v>12</v>
      </c>
      <c r="N25" s="17"/>
    </row>
    <row r="26" spans="4:14" ht="13.5" customHeight="1" thickBot="1">
      <c r="D26" s="5"/>
      <c r="F26" s="5"/>
      <c r="G26" s="5"/>
      <c r="H26" s="6"/>
      <c r="K26" s="4"/>
      <c r="L26" s="4"/>
      <c r="N26" s="17"/>
    </row>
    <row r="27" spans="1:14" ht="13.5" customHeight="1" thickBot="1">
      <c r="A27" s="35" t="s">
        <v>9</v>
      </c>
      <c r="B27" s="35"/>
      <c r="C27" s="35"/>
      <c r="D27" s="8">
        <v>434482.45</v>
      </c>
      <c r="F27" s="8">
        <v>87758.84</v>
      </c>
      <c r="G27" s="5"/>
      <c r="H27" s="6"/>
      <c r="K27" s="4"/>
      <c r="L27" s="4"/>
      <c r="M27" s="15" t="s">
        <v>12</v>
      </c>
      <c r="N27" s="17"/>
    </row>
    <row r="28" spans="4:14" ht="14.25" thickBot="1">
      <c r="D28" s="5"/>
      <c r="F28" s="5"/>
      <c r="G28" s="5"/>
      <c r="H28" s="6"/>
      <c r="K28" s="4"/>
      <c r="L28" s="4"/>
      <c r="N28" s="17"/>
    </row>
    <row r="29" spans="1:14" ht="14.25" thickBot="1">
      <c r="A29" s="35" t="s">
        <v>8</v>
      </c>
      <c r="B29" s="35"/>
      <c r="C29" s="35"/>
      <c r="D29" s="8">
        <v>161360.61</v>
      </c>
      <c r="F29" s="8">
        <v>166941.51</v>
      </c>
      <c r="G29" s="5">
        <f>F29-D29</f>
        <v>5580.900000000023</v>
      </c>
      <c r="H29" s="6">
        <f>IF((D29&gt;F29),(D29-F29)/D29,IF(D29&lt;F29,-(D29-F29)/D29,IF(D29=F29,0)))</f>
        <v>0.034586507822448265</v>
      </c>
      <c r="I29" s="3">
        <f>IF(D29-F29&lt;200,0,IF(D29-F29&gt;200,1,IF(D29-F29=200,1)))</f>
        <v>0</v>
      </c>
      <c r="J29" s="3">
        <f>IF(F29-D29&lt;200,0,IF(F29-D29&gt;200,1,IF(F29-D29=200,1)))</f>
        <v>1</v>
      </c>
      <c r="K29" s="4">
        <f>IF(H29&lt;0.15,0,IF(H29&gt;0.15,1,IF(H29=0.15,1)))</f>
        <v>0</v>
      </c>
      <c r="L29" s="4" t="str">
        <f>IF((H29&lt;15%)*AND(G29&lt;100000)*OR(G29&gt;-100000),"NO","YES")</f>
        <v>NO</v>
      </c>
      <c r="M29" s="10" t="str">
        <f>IF((L29="YES")*AND(I29+J29&lt;1),"Explanation not required, difference less than £200"," ")</f>
        <v> </v>
      </c>
      <c r="N29" s="13"/>
    </row>
    <row r="30" spans="4:14" ht="14.25" thickBot="1">
      <c r="D30" s="5"/>
      <c r="F30" s="5"/>
      <c r="G30" s="5"/>
      <c r="H30" s="6"/>
      <c r="K30" s="4"/>
      <c r="L30" s="4"/>
      <c r="N30" s="17"/>
    </row>
    <row r="31" spans="1:14" ht="14.25" thickBot="1">
      <c r="A31" s="35" t="s">
        <v>6</v>
      </c>
      <c r="B31" s="35"/>
      <c r="C31" s="35"/>
      <c r="D31" s="8">
        <v>398491.87</v>
      </c>
      <c r="F31" s="8">
        <v>395394.83</v>
      </c>
      <c r="G31" s="5">
        <f>F31-D31</f>
        <v>-3097.039999999979</v>
      </c>
      <c r="H31" s="6">
        <f>IF((D31&gt;F31),(D31-F31)/D31,IF(D31&lt;F31,-(D31-F31)/D31,IF(D31=F31,0)))</f>
        <v>0.00777190259866526</v>
      </c>
      <c r="I31" s="3">
        <f>IF(D31-F31&lt;100,0,IF(D31-F31&gt;100,1,IF(D31-F31=100,1)))</f>
        <v>1</v>
      </c>
      <c r="J31" s="3">
        <f>IF(F31-D31&lt;100,0,IF(F31-D31&gt;100,1,IF(F31-D31=100,1)))</f>
        <v>0</v>
      </c>
      <c r="K31" s="4">
        <f>IF(H31&lt;0.15,0,IF(H31&gt;0.15,1,IF(H31=0.15,1)))</f>
        <v>0</v>
      </c>
      <c r="L31" s="4" t="str">
        <f>IF((H31&lt;15%)*AND(G31&lt;100000)*OR(G31&gt;-100000),"NO","YES")</f>
        <v>NO</v>
      </c>
      <c r="M31" s="10" t="str">
        <f>IF((L31="YES")*AND(I31+J31&lt;1),"Explanation not required, difference less than £200"," ")</f>
        <v> </v>
      </c>
      <c r="N31" s="13"/>
    </row>
    <row r="32" spans="8:14" ht="13.5">
      <c r="H32" s="6"/>
      <c r="K32" s="4"/>
      <c r="L32" s="4"/>
      <c r="N32" s="17"/>
    </row>
    <row r="33" ht="13.5">
      <c r="C33" s="11" t="s">
        <v>11</v>
      </c>
    </row>
    <row r="34" spans="15:22" ht="13.5">
      <c r="O34" s="20"/>
      <c r="P34" s="20"/>
      <c r="Q34" s="20"/>
      <c r="R34" s="20"/>
      <c r="S34" s="20"/>
      <c r="T34" s="20"/>
      <c r="U34" s="20"/>
      <c r="V34" s="20"/>
    </row>
    <row r="35" spans="3:22" ht="13.5">
      <c r="C35" s="11" t="s">
        <v>13</v>
      </c>
      <c r="N35" s="20"/>
      <c r="O35" s="20"/>
      <c r="P35" s="20"/>
      <c r="Q35" s="20"/>
      <c r="R35" s="20"/>
      <c r="S35" s="20"/>
      <c r="T35" s="20"/>
      <c r="U35" s="20"/>
      <c r="V35" s="20"/>
    </row>
    <row r="37" ht="13.5">
      <c r="C37" s="11" t="s">
        <v>19</v>
      </c>
    </row>
  </sheetData>
  <sheetProtection/>
  <mergeCells count="11">
    <mergeCell ref="A31:C31"/>
    <mergeCell ref="A11:C11"/>
    <mergeCell ref="A13:C13"/>
    <mergeCell ref="A15:C15"/>
    <mergeCell ref="A17:C17"/>
    <mergeCell ref="A5:H5"/>
    <mergeCell ref="A19:C19"/>
    <mergeCell ref="A21:C21"/>
    <mergeCell ref="A1:K1"/>
    <mergeCell ref="A27:C27"/>
    <mergeCell ref="A29:C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Sharon Ellis</cp:lastModifiedBy>
  <cp:lastPrinted>2024-05-09T10:25:27Z</cp:lastPrinted>
  <dcterms:created xsi:type="dcterms:W3CDTF">2012-07-11T10:01:28Z</dcterms:created>
  <dcterms:modified xsi:type="dcterms:W3CDTF">2024-05-29T14:06:33Z</dcterms:modified>
  <cp:category/>
  <cp:version/>
  <cp:contentType/>
  <cp:contentStatus/>
</cp:coreProperties>
</file>